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20" windowHeight="8520" activeTab="0"/>
  </bookViews>
  <sheets>
    <sheet name="EURO_DB" sheetId="1" r:id="rId1"/>
  </sheets>
  <definedNames>
    <definedName name="_Fill" hidden="1">'EURO_DB'!$B$8:$B$44</definedName>
    <definedName name="_xlnm.Print_Area" localSheetId="0">'EURO_DB'!$A$2:$M$51</definedName>
    <definedName name="Druckbereich_MI" localSheetId="0">'EURO_DB'!$A$2:$M$42</definedName>
  </definedNames>
  <calcPr fullCalcOnLoad="1"/>
</workbook>
</file>

<file path=xl/sharedStrings.xml><?xml version="1.0" encoding="utf-8"?>
<sst xmlns="http://schemas.openxmlformats.org/spreadsheetml/2006/main" count="131" uniqueCount="80">
  <si>
    <t>nur blaue Felder abändern! rote Felder nur wenn notwendig! nur 1 Blatt wird gedruckt!</t>
  </si>
  <si>
    <t>Deckungsbeitragsrechnung für 1 ha Weinbau</t>
  </si>
  <si>
    <t>Name:</t>
  </si>
  <si>
    <t>Unbekannt</t>
  </si>
  <si>
    <t>lf.</t>
  </si>
  <si>
    <t>Produktions-</t>
  </si>
  <si>
    <t>Lage</t>
  </si>
  <si>
    <t>Nr.</t>
  </si>
  <si>
    <t>verfahren</t>
  </si>
  <si>
    <t>Art:</t>
  </si>
  <si>
    <t>M</t>
  </si>
  <si>
    <t>Anlage</t>
  </si>
  <si>
    <t>Anteil</t>
  </si>
  <si>
    <t>dt/ha</t>
  </si>
  <si>
    <t>L</t>
  </si>
  <si>
    <t>J 3*       Ar</t>
  </si>
  <si>
    <t>VE*        Ar</t>
  </si>
  <si>
    <t>Marktleistung</t>
  </si>
  <si>
    <t>v</t>
  </si>
  <si>
    <t>Düngemittel</t>
  </si>
  <si>
    <t>a</t>
  </si>
  <si>
    <t>r</t>
  </si>
  <si>
    <t>i</t>
  </si>
  <si>
    <t>b</t>
  </si>
  <si>
    <t>Anteil Ar</t>
  </si>
  <si>
    <t>l</t>
  </si>
  <si>
    <t>-</t>
  </si>
  <si>
    <t>e</t>
  </si>
  <si>
    <t>Pflanzenschutz</t>
  </si>
  <si>
    <t xml:space="preserve"> </t>
  </si>
  <si>
    <t>Unkrautbekämpfung</t>
  </si>
  <si>
    <t>K</t>
  </si>
  <si>
    <t>v.Masch.K.</t>
  </si>
  <si>
    <t>o</t>
  </si>
  <si>
    <t>Versicherungen</t>
  </si>
  <si>
    <t>s</t>
  </si>
  <si>
    <t>n.st.Lohn-AK.</t>
  </si>
  <si>
    <t>t</t>
  </si>
  <si>
    <t>Bindematerial</t>
  </si>
  <si>
    <t>Reparaturen</t>
  </si>
  <si>
    <t>n</t>
  </si>
  <si>
    <t>v.K.f.Neuanl.</t>
  </si>
  <si>
    <t>v.K.f.Jungfeld 1.J.</t>
  </si>
  <si>
    <t>v.K.f.Jungfeld 2.J.</t>
  </si>
  <si>
    <t>v.K.f.Jungfeld 3.J.</t>
  </si>
  <si>
    <t>Bemerkungen</t>
  </si>
  <si>
    <t>Summe veränderl.Kosten (Nr.4-21)</t>
  </si>
  <si>
    <t>Deckungsbeitrag (Marktl.abzügl.v.K.)</t>
  </si>
  <si>
    <t>A</t>
  </si>
  <si>
    <t>Arbeitsgruppe</t>
  </si>
  <si>
    <t>V</t>
  </si>
  <si>
    <t>J2+J3</t>
  </si>
  <si>
    <t>N</t>
  </si>
  <si>
    <t>Stockarbeiten</t>
  </si>
  <si>
    <t>Bodenpflege</t>
  </si>
  <si>
    <t>Düngung</t>
  </si>
  <si>
    <t>Traubenernte</t>
  </si>
  <si>
    <t>Sonstige Arbeiten</t>
  </si>
  <si>
    <t>Jahr insgesamt</t>
  </si>
  <si>
    <t>DB/AKh</t>
  </si>
  <si>
    <t>Begrenzungen</t>
  </si>
  <si>
    <t>ganze Fläche= 1ha</t>
  </si>
  <si>
    <t>J 1Jahr</t>
  </si>
  <si>
    <t>€/Anteil</t>
  </si>
  <si>
    <t>€/dt</t>
  </si>
  <si>
    <t>€/ha</t>
  </si>
  <si>
    <t>Arbeitsstunden</t>
  </si>
  <si>
    <t>Kiserit (15kgMgO/ha)</t>
  </si>
  <si>
    <t>Nitrophoska blau(70kgN/ha</t>
  </si>
  <si>
    <t>Rhizinusschrot</t>
  </si>
  <si>
    <t>Stroh</t>
  </si>
  <si>
    <t>2x1,5Literx13,80€</t>
  </si>
  <si>
    <t>Roundup</t>
  </si>
  <si>
    <t>120*6</t>
  </si>
  <si>
    <r>
      <t>Direktzug/</t>
    </r>
    <r>
      <rPr>
        <b/>
        <sz val="10"/>
        <color indexed="12"/>
        <rFont val="Arial"/>
        <family val="2"/>
      </rPr>
      <t>Bad. Drahtrahmen</t>
    </r>
  </si>
  <si>
    <r>
      <t xml:space="preserve">Direktzug/ </t>
    </r>
    <r>
      <rPr>
        <b/>
        <sz val="10"/>
        <color indexed="12"/>
        <rFont val="Arial"/>
        <family val="2"/>
      </rPr>
      <t>Bad. Drahtrahmen</t>
    </r>
  </si>
  <si>
    <r>
      <t xml:space="preserve">Direktzug / </t>
    </r>
    <r>
      <rPr>
        <b/>
        <sz val="10"/>
        <color indexed="12"/>
        <rFont val="Arial"/>
        <family val="2"/>
      </rPr>
      <t>Bad. Drahtrahmen</t>
    </r>
  </si>
  <si>
    <t>2.1.1. Kon. Anbau, kon.Sorten</t>
  </si>
  <si>
    <t>2.2.1.1 Kon, PiWi, ohne PS</t>
  </si>
  <si>
    <t>2.2.1.2 Kon, PiWi, 1 x PS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</si>
</sst>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0.00_)"/>
    <numFmt numFmtId="174" formatCode="0.0"/>
    <numFmt numFmtId="175" formatCode="#,##0\ &quot;AKh&quot;;\-#,##0\ &quot;Akh&quot;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sz val="10"/>
      <color indexed="11"/>
      <name val="Courier"/>
      <family val="3"/>
    </font>
    <font>
      <i/>
      <sz val="10"/>
      <color indexed="56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72" fontId="4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72" fontId="4" fillId="0" borderId="6" xfId="0" applyNumberFormat="1" applyFont="1" applyBorder="1" applyAlignment="1" applyProtection="1">
      <alignment/>
      <protection/>
    </xf>
    <xf numFmtId="17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5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172" fontId="1" fillId="2" borderId="16" xfId="0" applyNumberFormat="1" applyFont="1" applyFill="1" applyBorder="1" applyAlignment="1" applyProtection="1">
      <alignment/>
      <protection/>
    </xf>
    <xf numFmtId="172" fontId="1" fillId="3" borderId="1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73" fontId="1" fillId="2" borderId="16" xfId="0" applyNumberFormat="1" applyFont="1" applyFill="1" applyBorder="1" applyAlignment="1" applyProtection="1">
      <alignment/>
      <protection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3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 locked="0"/>
    </xf>
    <xf numFmtId="172" fontId="7" fillId="0" borderId="1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73" fontId="7" fillId="0" borderId="3" xfId="0" applyNumberFormat="1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174" fontId="4" fillId="0" borderId="3" xfId="0" applyNumberFormat="1" applyFont="1" applyBorder="1" applyAlignment="1" applyProtection="1">
      <alignment/>
      <protection/>
    </xf>
    <xf numFmtId="174" fontId="2" fillId="0" borderId="3" xfId="0" applyNumberFormat="1" applyFont="1" applyBorder="1" applyAlignment="1" applyProtection="1">
      <alignment/>
      <protection/>
    </xf>
    <xf numFmtId="174" fontId="2" fillId="0" borderId="2" xfId="0" applyNumberFormat="1" applyFont="1" applyBorder="1" applyAlignment="1" applyProtection="1">
      <alignment/>
      <protection/>
    </xf>
    <xf numFmtId="174" fontId="2" fillId="0" borderId="1" xfId="0" applyNumberFormat="1" applyFont="1" applyBorder="1" applyAlignment="1" applyProtection="1">
      <alignment/>
      <protection/>
    </xf>
    <xf numFmtId="174" fontId="10" fillId="0" borderId="2" xfId="0" applyNumberFormat="1" applyFont="1" applyBorder="1" applyAlignment="1" applyProtection="1">
      <alignment/>
      <protection/>
    </xf>
    <xf numFmtId="174" fontId="10" fillId="0" borderId="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2" fontId="7" fillId="0" borderId="2" xfId="0" applyNumberFormat="1" applyFont="1" applyBorder="1" applyAlignment="1" applyProtection="1">
      <alignment/>
      <protection locked="0"/>
    </xf>
    <xf numFmtId="175" fontId="4" fillId="0" borderId="2" xfId="0" applyNumberFormat="1" applyFont="1" applyBorder="1" applyAlignment="1">
      <alignment/>
    </xf>
    <xf numFmtId="0" fontId="4" fillId="0" borderId="26" xfId="0" applyFont="1" applyBorder="1" applyAlignment="1" applyProtection="1">
      <alignment/>
      <protection locked="0"/>
    </xf>
    <xf numFmtId="175" fontId="1" fillId="0" borderId="13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12" fillId="0" borderId="3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1"/>
  <sheetViews>
    <sheetView showGridLines="0" tabSelected="1" zoomScale="75" zoomScaleNormal="75" workbookViewId="0" topLeftCell="A1">
      <selection activeCell="K49" sqref="K49"/>
    </sheetView>
  </sheetViews>
  <sheetFormatPr defaultColWidth="9.625" defaultRowHeight="12.75"/>
  <cols>
    <col min="1" max="1" width="2.375" style="0" customWidth="1"/>
    <col min="2" max="2" width="3.625" style="0" customWidth="1"/>
    <col min="3" max="3" width="17.625" style="0" customWidth="1"/>
    <col min="4" max="5" width="6.625" style="0" customWidth="1"/>
    <col min="6" max="6" width="7.625" style="0" customWidth="1"/>
    <col min="7" max="7" width="8.625" style="0" customWidth="1"/>
    <col min="8" max="8" width="7.125" style="0" customWidth="1"/>
    <col min="9" max="9" width="7.625" style="0" customWidth="1"/>
    <col min="10" max="10" width="8.625" style="0" customWidth="1"/>
    <col min="11" max="11" width="6.625" style="0" customWidth="1"/>
    <col min="12" max="12" width="7.625" style="0" customWidth="1"/>
    <col min="13" max="13" width="8.625" style="0" customWidth="1"/>
  </cols>
  <sheetData>
    <row r="1" ht="12">
      <c r="C1" s="73" t="s">
        <v>0</v>
      </c>
    </row>
    <row r="2" spans="1:13" ht="20.25">
      <c r="A2" s="3"/>
      <c r="B2" s="6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thickBot="1">
      <c r="A3" s="64" t="s">
        <v>2</v>
      </c>
      <c r="B3" s="63"/>
      <c r="C3" s="65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2"/>
      <c r="B4" s="10" t="s">
        <v>4</v>
      </c>
      <c r="C4" s="11" t="s">
        <v>5</v>
      </c>
      <c r="D4" s="15" t="s">
        <v>6</v>
      </c>
      <c r="E4" s="45" t="s">
        <v>77</v>
      </c>
      <c r="F4" s="46"/>
      <c r="G4" s="47"/>
      <c r="H4" s="45" t="s">
        <v>78</v>
      </c>
      <c r="I4" s="46"/>
      <c r="J4" s="47"/>
      <c r="K4" s="45" t="s">
        <v>79</v>
      </c>
      <c r="L4" s="46"/>
      <c r="M4" s="47"/>
    </row>
    <row r="5" spans="1:13" ht="12.75">
      <c r="A5" s="13"/>
      <c r="B5" s="4" t="s">
        <v>7</v>
      </c>
      <c r="C5" s="1" t="s">
        <v>8</v>
      </c>
      <c r="D5" s="6" t="s">
        <v>9</v>
      </c>
      <c r="E5" s="48" t="s">
        <v>74</v>
      </c>
      <c r="F5" s="49"/>
      <c r="G5" s="50"/>
      <c r="H5" s="48" t="s">
        <v>75</v>
      </c>
      <c r="I5" s="49"/>
      <c r="J5" s="50"/>
      <c r="K5" s="48" t="s">
        <v>76</v>
      </c>
      <c r="L5" s="49"/>
      <c r="M5" s="50"/>
    </row>
    <row r="6" spans="1:13" ht="13.5" thickBot="1">
      <c r="A6" s="13"/>
      <c r="B6" s="7"/>
      <c r="C6" s="54"/>
      <c r="D6" s="9"/>
      <c r="E6" s="51"/>
      <c r="F6" s="52"/>
      <c r="G6" s="53"/>
      <c r="H6" s="51"/>
      <c r="I6" s="52"/>
      <c r="J6" s="53"/>
      <c r="K6" s="51"/>
      <c r="L6" s="52"/>
      <c r="M6" s="53"/>
    </row>
    <row r="7" spans="1:13" ht="12.75">
      <c r="A7" s="12" t="s">
        <v>10</v>
      </c>
      <c r="B7" s="10"/>
      <c r="C7" s="16" t="s">
        <v>11</v>
      </c>
      <c r="D7" s="17" t="s">
        <v>12</v>
      </c>
      <c r="E7" s="18" t="s">
        <v>13</v>
      </c>
      <c r="F7" s="16" t="s">
        <v>64</v>
      </c>
      <c r="G7" s="17" t="s">
        <v>63</v>
      </c>
      <c r="H7" s="18" t="s">
        <v>13</v>
      </c>
      <c r="I7" s="16" t="s">
        <v>64</v>
      </c>
      <c r="J7" s="17" t="s">
        <v>63</v>
      </c>
      <c r="K7" s="18" t="s">
        <v>13</v>
      </c>
      <c r="L7" s="16" t="s">
        <v>64</v>
      </c>
      <c r="M7" s="17" t="s">
        <v>63</v>
      </c>
    </row>
    <row r="8" spans="1:13" ht="12.75">
      <c r="A8" s="13" t="s">
        <v>14</v>
      </c>
      <c r="B8" s="4">
        <v>1</v>
      </c>
      <c r="C8" s="1" t="s">
        <v>15</v>
      </c>
      <c r="D8" s="29">
        <v>4</v>
      </c>
      <c r="E8" s="43">
        <v>55</v>
      </c>
      <c r="F8" s="44">
        <v>90</v>
      </c>
      <c r="G8" s="5">
        <f>(E8*F8)/100*$D8</f>
        <v>198</v>
      </c>
      <c r="H8" s="43">
        <v>55</v>
      </c>
      <c r="I8" s="44">
        <v>90</v>
      </c>
      <c r="J8" s="5">
        <f>(H8*I8)/100*$D8</f>
        <v>198</v>
      </c>
      <c r="K8" s="43">
        <v>55</v>
      </c>
      <c r="L8" s="44">
        <v>90</v>
      </c>
      <c r="M8" s="5">
        <f>(K8*L8)/100*$D8</f>
        <v>198</v>
      </c>
    </row>
    <row r="9" spans="1:13" ht="12.75">
      <c r="A9" s="13"/>
      <c r="B9" s="4">
        <v>2</v>
      </c>
      <c r="C9" s="1" t="s">
        <v>16</v>
      </c>
      <c r="D9" s="29">
        <f>100-(D8*3)</f>
        <v>88</v>
      </c>
      <c r="E9" s="43">
        <v>110</v>
      </c>
      <c r="F9" s="44">
        <v>90</v>
      </c>
      <c r="G9" s="5">
        <f>(E9*F9)/100*$D9</f>
        <v>8712</v>
      </c>
      <c r="H9" s="43">
        <v>110</v>
      </c>
      <c r="I9" s="44">
        <v>90</v>
      </c>
      <c r="J9" s="5">
        <f>(H9*I9)/100*$D9</f>
        <v>8712</v>
      </c>
      <c r="K9" s="43">
        <v>110</v>
      </c>
      <c r="L9" s="44">
        <v>90</v>
      </c>
      <c r="M9" s="5">
        <f>(K9*L9)/100*$D9</f>
        <v>8712</v>
      </c>
    </row>
    <row r="10" spans="1:13" ht="13.5" thickBot="1">
      <c r="A10" s="14"/>
      <c r="B10" s="7">
        <v>3</v>
      </c>
      <c r="C10" s="8" t="s">
        <v>17</v>
      </c>
      <c r="D10" s="9" t="s">
        <v>65</v>
      </c>
      <c r="E10" s="58"/>
      <c r="F10" s="59"/>
      <c r="G10" s="19">
        <f>(G8+G9)</f>
        <v>8910</v>
      </c>
      <c r="H10" s="58"/>
      <c r="I10" s="59"/>
      <c r="J10" s="19">
        <f>(J8+J9)</f>
        <v>8910</v>
      </c>
      <c r="K10" s="58"/>
      <c r="L10" s="59"/>
      <c r="M10" s="19">
        <f>(M8+M9)</f>
        <v>8910</v>
      </c>
    </row>
    <row r="11" spans="1:13" ht="12.75">
      <c r="A11" s="12" t="s">
        <v>18</v>
      </c>
      <c r="B11" s="10">
        <v>4</v>
      </c>
      <c r="C11" s="83" t="s">
        <v>19</v>
      </c>
      <c r="D11" s="15" t="s">
        <v>64</v>
      </c>
      <c r="E11" s="10" t="s">
        <v>13</v>
      </c>
      <c r="F11" s="11" t="s">
        <v>65</v>
      </c>
      <c r="G11" s="20" t="s">
        <v>63</v>
      </c>
      <c r="H11" s="10" t="s">
        <v>13</v>
      </c>
      <c r="I11" s="11" t="s">
        <v>65</v>
      </c>
      <c r="J11" s="20" t="s">
        <v>63</v>
      </c>
      <c r="K11" s="10" t="s">
        <v>13</v>
      </c>
      <c r="L11" s="11" t="s">
        <v>65</v>
      </c>
      <c r="M11" s="20" t="s">
        <v>63</v>
      </c>
    </row>
    <row r="12" spans="1:13" ht="12.75">
      <c r="A12" s="13" t="s">
        <v>20</v>
      </c>
      <c r="B12" s="4">
        <v>5</v>
      </c>
      <c r="C12" s="57" t="s">
        <v>68</v>
      </c>
      <c r="D12" s="55">
        <v>30</v>
      </c>
      <c r="E12" s="74">
        <v>5.83</v>
      </c>
      <c r="F12" s="2">
        <f>($D12*E12)</f>
        <v>174.9</v>
      </c>
      <c r="G12" s="5">
        <f>(F12/100*$D$9)</f>
        <v>153.912</v>
      </c>
      <c r="H12" s="74">
        <v>5.83</v>
      </c>
      <c r="I12" s="2">
        <f>($D12*H12)</f>
        <v>174.9</v>
      </c>
      <c r="J12" s="5">
        <f>(I12/100*$D$9)</f>
        <v>153.912</v>
      </c>
      <c r="K12" s="74">
        <v>5.83</v>
      </c>
      <c r="L12" s="2">
        <f>($D12*K12)</f>
        <v>174.9</v>
      </c>
      <c r="M12" s="5">
        <f>(L12/100*$D$9)</f>
        <v>153.912</v>
      </c>
    </row>
    <row r="13" spans="1:13" ht="12.75">
      <c r="A13" s="13" t="s">
        <v>21</v>
      </c>
      <c r="B13" s="4">
        <v>6</v>
      </c>
      <c r="C13" s="57" t="s">
        <v>67</v>
      </c>
      <c r="D13" s="55">
        <v>16</v>
      </c>
      <c r="E13" s="74">
        <v>1.25</v>
      </c>
      <c r="F13" s="2">
        <f>($D13*E13)</f>
        <v>20</v>
      </c>
      <c r="G13" s="5">
        <f>(F13/100*$D$9)</f>
        <v>17.6</v>
      </c>
      <c r="H13" s="74">
        <v>1.25</v>
      </c>
      <c r="I13" s="2">
        <f>($D13*H13)</f>
        <v>20</v>
      </c>
      <c r="J13" s="5">
        <f>(I13/100*$D$9)</f>
        <v>17.6</v>
      </c>
      <c r="K13" s="74">
        <v>1.25</v>
      </c>
      <c r="L13" s="2">
        <f>($D13*K13)</f>
        <v>20</v>
      </c>
      <c r="M13" s="5">
        <f>(L13/100*$D$9)</f>
        <v>17.6</v>
      </c>
    </row>
    <row r="14" spans="1:13" ht="12.75">
      <c r="A14" s="13" t="s">
        <v>22</v>
      </c>
      <c r="B14" s="4">
        <v>7</v>
      </c>
      <c r="C14" s="57" t="s">
        <v>69</v>
      </c>
      <c r="D14" s="55">
        <v>26</v>
      </c>
      <c r="E14" s="74">
        <v>0</v>
      </c>
      <c r="F14" s="2">
        <f>($D14*E14)</f>
        <v>0</v>
      </c>
      <c r="G14" s="5">
        <f>(F14/100*$D$9)</f>
        <v>0</v>
      </c>
      <c r="H14" s="74">
        <v>0</v>
      </c>
      <c r="I14" s="2">
        <f>($D14*H14)</f>
        <v>0</v>
      </c>
      <c r="J14" s="5">
        <f>(I14/100*$D$9)</f>
        <v>0</v>
      </c>
      <c r="K14" s="74">
        <v>0</v>
      </c>
      <c r="L14" s="2">
        <f>($D14*K14)</f>
        <v>0</v>
      </c>
      <c r="M14" s="5">
        <f>(L14/100*$D$9)</f>
        <v>0</v>
      </c>
    </row>
    <row r="15" spans="1:13" ht="12.75">
      <c r="A15" s="13" t="s">
        <v>20</v>
      </c>
      <c r="B15" s="4">
        <v>8</v>
      </c>
      <c r="C15" s="57" t="s">
        <v>70</v>
      </c>
      <c r="D15" s="55">
        <v>3.5</v>
      </c>
      <c r="E15" s="74">
        <v>0</v>
      </c>
      <c r="F15" s="2">
        <f>($D15*E15)</f>
        <v>0</v>
      </c>
      <c r="G15" s="5">
        <f>(F15/100*$D$9)</f>
        <v>0</v>
      </c>
      <c r="H15" s="74">
        <v>0</v>
      </c>
      <c r="I15" s="2">
        <f>($D15*H15)</f>
        <v>0</v>
      </c>
      <c r="J15" s="5">
        <f>(I15/100*$D$9)</f>
        <v>0</v>
      </c>
      <c r="K15" s="74">
        <v>0</v>
      </c>
      <c r="L15" s="2">
        <f>($D15*K15)</f>
        <v>0</v>
      </c>
      <c r="M15" s="5">
        <f>(L15/100*$D$9)</f>
        <v>0</v>
      </c>
    </row>
    <row r="16" spans="1:13" ht="12.75">
      <c r="A16" s="13" t="s">
        <v>23</v>
      </c>
      <c r="B16" s="4"/>
      <c r="C16" s="1"/>
      <c r="D16" s="56"/>
      <c r="E16" s="4" t="s">
        <v>24</v>
      </c>
      <c r="F16" s="44"/>
      <c r="G16" s="5"/>
      <c r="H16" s="4" t="s">
        <v>24</v>
      </c>
      <c r="I16" s="26"/>
      <c r="J16" s="5"/>
      <c r="K16" s="4" t="s">
        <v>24</v>
      </c>
      <c r="L16" s="44"/>
      <c r="M16" s="5"/>
    </row>
    <row r="17" spans="1:13" ht="12.75">
      <c r="A17" s="13" t="s">
        <v>25</v>
      </c>
      <c r="B17" s="4">
        <v>9</v>
      </c>
      <c r="C17" s="66" t="s">
        <v>26</v>
      </c>
      <c r="D17" s="56"/>
      <c r="E17" s="4">
        <f aca="true" t="shared" si="0" ref="E17:E24">(D$9)</f>
        <v>88</v>
      </c>
      <c r="F17" s="44">
        <v>0</v>
      </c>
      <c r="G17" s="5">
        <f aca="true" t="shared" si="1" ref="G17:G28">(F17/100*E17)</f>
        <v>0</v>
      </c>
      <c r="H17" s="4">
        <f aca="true" t="shared" si="2" ref="H17:H24">($D$9)</f>
        <v>88</v>
      </c>
      <c r="I17" s="44">
        <v>0</v>
      </c>
      <c r="J17" s="5">
        <f aca="true" t="shared" si="3" ref="J17:J28">(I17/100*H17)</f>
        <v>0</v>
      </c>
      <c r="K17" s="4">
        <f aca="true" t="shared" si="4" ref="K17:K24">($D$9)</f>
        <v>88</v>
      </c>
      <c r="L17" s="44">
        <v>0</v>
      </c>
      <c r="M17" s="5">
        <f aca="true" t="shared" si="5" ref="M17:M28">(L17/100*K17)</f>
        <v>0</v>
      </c>
    </row>
    <row r="18" spans="1:14" ht="12.75">
      <c r="A18" s="13" t="s">
        <v>27</v>
      </c>
      <c r="B18" s="4">
        <v>10</v>
      </c>
      <c r="C18" s="66" t="s">
        <v>28</v>
      </c>
      <c r="D18" s="56"/>
      <c r="E18" s="4">
        <f t="shared" si="0"/>
        <v>88</v>
      </c>
      <c r="F18" s="44">
        <v>600</v>
      </c>
      <c r="G18" s="5">
        <f t="shared" si="1"/>
        <v>528</v>
      </c>
      <c r="H18" s="4">
        <f t="shared" si="2"/>
        <v>88</v>
      </c>
      <c r="I18" s="44">
        <v>0</v>
      </c>
      <c r="J18" s="5">
        <f t="shared" si="3"/>
        <v>0</v>
      </c>
      <c r="K18" s="4">
        <f t="shared" si="4"/>
        <v>88</v>
      </c>
      <c r="L18" s="44">
        <v>86</v>
      </c>
      <c r="M18" s="5">
        <f t="shared" si="5"/>
        <v>75.67999999999999</v>
      </c>
      <c r="N18" t="s">
        <v>72</v>
      </c>
    </row>
    <row r="19" spans="1:14" ht="12.75">
      <c r="A19" s="13" t="s">
        <v>29</v>
      </c>
      <c r="B19" s="4">
        <v>11</v>
      </c>
      <c r="C19" s="66" t="s">
        <v>30</v>
      </c>
      <c r="D19" s="56"/>
      <c r="E19" s="4">
        <f t="shared" si="0"/>
        <v>88</v>
      </c>
      <c r="F19" s="44">
        <v>41</v>
      </c>
      <c r="G19" s="5">
        <f t="shared" si="1"/>
        <v>36.08</v>
      </c>
      <c r="H19" s="4">
        <f t="shared" si="2"/>
        <v>88</v>
      </c>
      <c r="I19" s="44">
        <v>41</v>
      </c>
      <c r="J19" s="5">
        <f t="shared" si="3"/>
        <v>36.08</v>
      </c>
      <c r="K19" s="4">
        <f t="shared" si="4"/>
        <v>88</v>
      </c>
      <c r="L19" s="44">
        <v>41</v>
      </c>
      <c r="M19" s="5">
        <f t="shared" si="5"/>
        <v>36.08</v>
      </c>
      <c r="N19" t="s">
        <v>71</v>
      </c>
    </row>
    <row r="20" spans="1:13" ht="12.75">
      <c r="A20" s="13" t="s">
        <v>31</v>
      </c>
      <c r="B20" s="4">
        <v>12</v>
      </c>
      <c r="C20" s="66" t="s">
        <v>32</v>
      </c>
      <c r="D20" s="56"/>
      <c r="E20" s="4">
        <f t="shared" si="0"/>
        <v>88</v>
      </c>
      <c r="F20" s="44">
        <v>350</v>
      </c>
      <c r="G20" s="5">
        <f t="shared" si="1"/>
        <v>308</v>
      </c>
      <c r="H20" s="4">
        <f t="shared" si="2"/>
        <v>88</v>
      </c>
      <c r="I20" s="44">
        <v>350</v>
      </c>
      <c r="J20" s="5">
        <f t="shared" si="3"/>
        <v>308</v>
      </c>
      <c r="K20" s="4">
        <f t="shared" si="4"/>
        <v>88</v>
      </c>
      <c r="L20" s="44">
        <v>350</v>
      </c>
      <c r="M20" s="5">
        <f t="shared" si="5"/>
        <v>308</v>
      </c>
    </row>
    <row r="21" spans="1:13" ht="12.75">
      <c r="A21" s="13" t="s">
        <v>33</v>
      </c>
      <c r="B21" s="4">
        <v>13</v>
      </c>
      <c r="C21" s="66" t="s">
        <v>34</v>
      </c>
      <c r="D21" s="56"/>
      <c r="E21" s="4">
        <f t="shared" si="0"/>
        <v>88</v>
      </c>
      <c r="F21" s="44">
        <v>600</v>
      </c>
      <c r="G21" s="5">
        <f t="shared" si="1"/>
        <v>528</v>
      </c>
      <c r="H21" s="4">
        <f t="shared" si="2"/>
        <v>88</v>
      </c>
      <c r="I21" s="44">
        <v>600</v>
      </c>
      <c r="J21" s="5">
        <f t="shared" si="3"/>
        <v>528</v>
      </c>
      <c r="K21" s="4">
        <f t="shared" si="4"/>
        <v>88</v>
      </c>
      <c r="L21" s="44">
        <v>600</v>
      </c>
      <c r="M21" s="5">
        <f t="shared" si="5"/>
        <v>528</v>
      </c>
    </row>
    <row r="22" spans="1:13" ht="12.75">
      <c r="A22" s="13" t="s">
        <v>35</v>
      </c>
      <c r="B22" s="4">
        <v>14</v>
      </c>
      <c r="C22" s="66" t="s">
        <v>36</v>
      </c>
      <c r="D22" s="56" t="s">
        <v>73</v>
      </c>
      <c r="E22" s="4">
        <f t="shared" si="0"/>
        <v>88</v>
      </c>
      <c r="F22" s="44">
        <f>120*6</f>
        <v>720</v>
      </c>
      <c r="G22" s="5">
        <f t="shared" si="1"/>
        <v>633.6</v>
      </c>
      <c r="H22" s="4">
        <f t="shared" si="2"/>
        <v>88</v>
      </c>
      <c r="I22" s="44">
        <f>120*6</f>
        <v>720</v>
      </c>
      <c r="J22" s="5">
        <f t="shared" si="3"/>
        <v>633.6</v>
      </c>
      <c r="K22" s="4">
        <f t="shared" si="4"/>
        <v>88</v>
      </c>
      <c r="L22" s="44">
        <f>120*6</f>
        <v>720</v>
      </c>
      <c r="M22" s="5">
        <f t="shared" si="5"/>
        <v>633.6</v>
      </c>
    </row>
    <row r="23" spans="1:13" ht="12.75">
      <c r="A23" s="13" t="s">
        <v>37</v>
      </c>
      <c r="B23" s="4">
        <v>15</v>
      </c>
      <c r="C23" s="66" t="s">
        <v>38</v>
      </c>
      <c r="D23" s="56"/>
      <c r="E23" s="4">
        <f t="shared" si="0"/>
        <v>88</v>
      </c>
      <c r="F23" s="44">
        <v>80</v>
      </c>
      <c r="G23" s="5">
        <f t="shared" si="1"/>
        <v>70.4</v>
      </c>
      <c r="H23" s="4">
        <f t="shared" si="2"/>
        <v>88</v>
      </c>
      <c r="I23" s="44">
        <v>80</v>
      </c>
      <c r="J23" s="5">
        <f t="shared" si="3"/>
        <v>70.4</v>
      </c>
      <c r="K23" s="4">
        <f t="shared" si="4"/>
        <v>88</v>
      </c>
      <c r="L23" s="44">
        <v>80</v>
      </c>
      <c r="M23" s="5">
        <f t="shared" si="5"/>
        <v>70.4</v>
      </c>
    </row>
    <row r="24" spans="1:13" ht="12.75">
      <c r="A24" s="13" t="s">
        <v>27</v>
      </c>
      <c r="B24" s="4">
        <v>16</v>
      </c>
      <c r="C24" s="66" t="s">
        <v>39</v>
      </c>
      <c r="D24" s="56"/>
      <c r="E24" s="4">
        <f t="shared" si="0"/>
        <v>88</v>
      </c>
      <c r="F24" s="44">
        <v>100</v>
      </c>
      <c r="G24" s="5">
        <f t="shared" si="1"/>
        <v>88</v>
      </c>
      <c r="H24" s="4">
        <f t="shared" si="2"/>
        <v>88</v>
      </c>
      <c r="I24" s="44">
        <v>100</v>
      </c>
      <c r="J24" s="5">
        <f t="shared" si="3"/>
        <v>88</v>
      </c>
      <c r="K24" s="4">
        <f t="shared" si="4"/>
        <v>88</v>
      </c>
      <c r="L24" s="44">
        <v>100</v>
      </c>
      <c r="M24" s="5">
        <f t="shared" si="5"/>
        <v>88</v>
      </c>
    </row>
    <row r="25" spans="1:13" ht="12.75">
      <c r="A25" s="13" t="s">
        <v>40</v>
      </c>
      <c r="B25" s="4">
        <v>17</v>
      </c>
      <c r="C25" s="1" t="s">
        <v>41</v>
      </c>
      <c r="D25" s="56"/>
      <c r="E25" s="4">
        <f>(D$8)</f>
        <v>4</v>
      </c>
      <c r="F25" s="44">
        <v>18000</v>
      </c>
      <c r="G25" s="5">
        <f t="shared" si="1"/>
        <v>720</v>
      </c>
      <c r="H25" s="4">
        <f>($D$8)</f>
        <v>4</v>
      </c>
      <c r="I25" s="44">
        <v>18000</v>
      </c>
      <c r="J25" s="5">
        <f t="shared" si="3"/>
        <v>720</v>
      </c>
      <c r="K25" s="4">
        <f>($D$8)</f>
        <v>4</v>
      </c>
      <c r="L25" s="44">
        <v>18000</v>
      </c>
      <c r="M25" s="5">
        <f t="shared" si="5"/>
        <v>720</v>
      </c>
    </row>
    <row r="26" spans="1:13" ht="12.75">
      <c r="A26" s="13"/>
      <c r="B26" s="4">
        <v>18</v>
      </c>
      <c r="C26" s="1" t="s">
        <v>42</v>
      </c>
      <c r="D26" s="56"/>
      <c r="E26" s="4">
        <f>(D$8)</f>
        <v>4</v>
      </c>
      <c r="F26" s="44">
        <v>500</v>
      </c>
      <c r="G26" s="5">
        <f t="shared" si="1"/>
        <v>20</v>
      </c>
      <c r="H26" s="4">
        <f>($D$8)</f>
        <v>4</v>
      </c>
      <c r="I26" s="44">
        <v>500</v>
      </c>
      <c r="J26" s="5">
        <f t="shared" si="3"/>
        <v>20</v>
      </c>
      <c r="K26" s="4">
        <f>($D$8)</f>
        <v>4</v>
      </c>
      <c r="L26" s="44">
        <v>500</v>
      </c>
      <c r="M26" s="5">
        <f t="shared" si="5"/>
        <v>20</v>
      </c>
    </row>
    <row r="27" spans="1:13" ht="12.75">
      <c r="A27" s="13"/>
      <c r="B27" s="4">
        <v>19</v>
      </c>
      <c r="C27" s="1" t="s">
        <v>43</v>
      </c>
      <c r="D27" s="56"/>
      <c r="E27" s="4">
        <f>(D$8)</f>
        <v>4</v>
      </c>
      <c r="F27" s="44">
        <v>650</v>
      </c>
      <c r="G27" s="5">
        <f t="shared" si="1"/>
        <v>26</v>
      </c>
      <c r="H27" s="4">
        <f>($D$8)</f>
        <v>4</v>
      </c>
      <c r="I27" s="44">
        <v>650</v>
      </c>
      <c r="J27" s="5">
        <f t="shared" si="3"/>
        <v>26</v>
      </c>
      <c r="K27" s="4">
        <f>($D$8)</f>
        <v>4</v>
      </c>
      <c r="L27" s="44">
        <v>650</v>
      </c>
      <c r="M27" s="5">
        <f t="shared" si="5"/>
        <v>26</v>
      </c>
    </row>
    <row r="28" spans="1:13" ht="12.75">
      <c r="A28" s="13"/>
      <c r="B28" s="4">
        <v>20</v>
      </c>
      <c r="C28" s="1" t="s">
        <v>44</v>
      </c>
      <c r="D28" s="56"/>
      <c r="E28" s="4">
        <f>(D$8)</f>
        <v>4</v>
      </c>
      <c r="F28" s="44">
        <v>1000</v>
      </c>
      <c r="G28" s="5">
        <f t="shared" si="1"/>
        <v>40</v>
      </c>
      <c r="H28" s="4">
        <f>($D$8)</f>
        <v>4</v>
      </c>
      <c r="I28" s="44">
        <v>1000</v>
      </c>
      <c r="J28" s="5">
        <f t="shared" si="3"/>
        <v>40</v>
      </c>
      <c r="K28" s="4">
        <f>($D$8)</f>
        <v>4</v>
      </c>
      <c r="L28" s="44">
        <v>1000</v>
      </c>
      <c r="M28" s="5">
        <f t="shared" si="5"/>
        <v>40</v>
      </c>
    </row>
    <row r="29" spans="1:13" ht="13.5" thickBot="1">
      <c r="A29" s="13"/>
      <c r="B29" s="4">
        <v>21</v>
      </c>
      <c r="C29" s="57" t="s">
        <v>45</v>
      </c>
      <c r="D29" s="56"/>
      <c r="E29" s="4"/>
      <c r="F29" s="44"/>
      <c r="G29" s="5"/>
      <c r="H29" s="4"/>
      <c r="I29" s="44"/>
      <c r="J29" s="5"/>
      <c r="K29" s="4"/>
      <c r="L29" s="44"/>
      <c r="M29" s="5"/>
    </row>
    <row r="30" spans="1:13" ht="13.5" thickBot="1">
      <c r="A30" s="21"/>
      <c r="B30" s="22">
        <v>22</v>
      </c>
      <c r="C30" s="23" t="s">
        <v>46</v>
      </c>
      <c r="D30" s="24"/>
      <c r="E30" s="22"/>
      <c r="F30" s="25"/>
      <c r="G30" s="31">
        <f>SUM(G12:G29)</f>
        <v>3169.592</v>
      </c>
      <c r="H30" s="22"/>
      <c r="I30" s="25"/>
      <c r="J30" s="31">
        <f>SUM(J12:J29)</f>
        <v>2641.592</v>
      </c>
      <c r="K30" s="22"/>
      <c r="L30" s="25"/>
      <c r="M30" s="31">
        <f>SUM(M12:M29)</f>
        <v>2717.272</v>
      </c>
    </row>
    <row r="31" spans="1:13" ht="13.5" thickBot="1">
      <c r="A31" s="21"/>
      <c r="B31" s="22">
        <v>23</v>
      </c>
      <c r="C31" s="23" t="s">
        <v>47</v>
      </c>
      <c r="D31" s="24"/>
      <c r="E31" s="22"/>
      <c r="F31" s="25"/>
      <c r="G31" s="30">
        <f>(G10-G30)</f>
        <v>5740.407999999999</v>
      </c>
      <c r="H31" s="22"/>
      <c r="I31" s="25"/>
      <c r="J31" s="30">
        <f>(J10-J30)</f>
        <v>6268.407999999999</v>
      </c>
      <c r="K31" s="22"/>
      <c r="L31" s="25"/>
      <c r="M31" s="30">
        <f>(M10-M30)</f>
        <v>6192.728</v>
      </c>
    </row>
    <row r="32" spans="1:13" ht="12.75">
      <c r="A32" s="13" t="s">
        <v>48</v>
      </c>
      <c r="B32" s="4">
        <v>24</v>
      </c>
      <c r="C32" s="1" t="s">
        <v>49</v>
      </c>
      <c r="D32" s="34"/>
      <c r="E32" s="35" t="s">
        <v>50</v>
      </c>
      <c r="F32" s="36" t="s">
        <v>51</v>
      </c>
      <c r="G32" s="34" t="s">
        <v>52</v>
      </c>
      <c r="H32" s="35" t="s">
        <v>50</v>
      </c>
      <c r="I32" s="36" t="s">
        <v>51</v>
      </c>
      <c r="J32" s="34" t="s">
        <v>52</v>
      </c>
      <c r="K32" s="35" t="s">
        <v>50</v>
      </c>
      <c r="L32" s="36" t="s">
        <v>51</v>
      </c>
      <c r="M32" s="34" t="s">
        <v>52</v>
      </c>
    </row>
    <row r="33" spans="1:13" ht="12.75">
      <c r="A33" s="13" t="s">
        <v>21</v>
      </c>
      <c r="B33" s="4">
        <v>25</v>
      </c>
      <c r="C33" s="1" t="s">
        <v>53</v>
      </c>
      <c r="D33" s="67"/>
      <c r="E33" s="71">
        <f aca="true" t="shared" si="6" ref="E33:E38">(E45/100*D$9)</f>
        <v>228.8</v>
      </c>
      <c r="F33" s="72">
        <f aca="true" t="shared" si="7" ref="F33:F38">(F45/100*D$8)*2</f>
        <v>8</v>
      </c>
      <c r="G33" s="34">
        <f aca="true" t="shared" si="8" ref="G33:G38">(G45/100*D$8)</f>
        <v>16</v>
      </c>
      <c r="H33" s="71">
        <f aca="true" t="shared" si="9" ref="H33:H38">(H45/100*D$9)</f>
        <v>228.8</v>
      </c>
      <c r="I33" s="72">
        <f aca="true" t="shared" si="10" ref="I33:I38">(I45/100*D$8)*2</f>
        <v>8</v>
      </c>
      <c r="J33" s="34">
        <f aca="true" t="shared" si="11" ref="J33:J38">(J45/100*D$8)</f>
        <v>16</v>
      </c>
      <c r="K33" s="71">
        <f aca="true" t="shared" si="12" ref="K33:K38">(K45/100*D$9)</f>
        <v>228.8</v>
      </c>
      <c r="L33" s="72">
        <f aca="true" t="shared" si="13" ref="L33:L38">(L45/100*D$8)*2</f>
        <v>8</v>
      </c>
      <c r="M33" s="34">
        <f aca="true" t="shared" si="14" ref="M33:M38">(M45/100*D$8)</f>
        <v>16</v>
      </c>
    </row>
    <row r="34" spans="1:13" ht="12.75">
      <c r="A34" s="13" t="s">
        <v>23</v>
      </c>
      <c r="B34" s="4">
        <v>26</v>
      </c>
      <c r="C34" s="1" t="s">
        <v>54</v>
      </c>
      <c r="D34" s="67"/>
      <c r="E34" s="71">
        <f t="shared" si="6"/>
        <v>30.799999999999997</v>
      </c>
      <c r="F34" s="72">
        <f t="shared" si="7"/>
        <v>3.2</v>
      </c>
      <c r="G34" s="34">
        <f t="shared" si="8"/>
        <v>2</v>
      </c>
      <c r="H34" s="71">
        <f t="shared" si="9"/>
        <v>30.799999999999997</v>
      </c>
      <c r="I34" s="72">
        <f t="shared" si="10"/>
        <v>3.2</v>
      </c>
      <c r="J34" s="34">
        <f t="shared" si="11"/>
        <v>2</v>
      </c>
      <c r="K34" s="71">
        <f t="shared" si="12"/>
        <v>30.799999999999997</v>
      </c>
      <c r="L34" s="72">
        <f t="shared" si="13"/>
        <v>3.2</v>
      </c>
      <c r="M34" s="34">
        <f t="shared" si="14"/>
        <v>2</v>
      </c>
    </row>
    <row r="35" spans="1:13" ht="12.75">
      <c r="A35" s="13" t="s">
        <v>27</v>
      </c>
      <c r="B35" s="4">
        <v>27</v>
      </c>
      <c r="C35" s="1" t="s">
        <v>55</v>
      </c>
      <c r="D35" s="67"/>
      <c r="E35" s="71">
        <f t="shared" si="6"/>
        <v>5.279999999999999</v>
      </c>
      <c r="F35" s="72">
        <f t="shared" si="7"/>
        <v>0.24</v>
      </c>
      <c r="G35" s="34">
        <f t="shared" si="8"/>
        <v>0.28</v>
      </c>
      <c r="H35" s="71">
        <f t="shared" si="9"/>
        <v>5.279999999999999</v>
      </c>
      <c r="I35" s="72">
        <f t="shared" si="10"/>
        <v>0.24</v>
      </c>
      <c r="J35" s="34">
        <f t="shared" si="11"/>
        <v>0.28</v>
      </c>
      <c r="K35" s="71">
        <f t="shared" si="12"/>
        <v>5.279999999999999</v>
      </c>
      <c r="L35" s="72">
        <f t="shared" si="13"/>
        <v>0.24</v>
      </c>
      <c r="M35" s="34">
        <f t="shared" si="14"/>
        <v>0.28</v>
      </c>
    </row>
    <row r="36" spans="1:13" ht="12.75">
      <c r="A36" s="13" t="s">
        <v>22</v>
      </c>
      <c r="B36" s="4">
        <v>28</v>
      </c>
      <c r="C36" s="1" t="s">
        <v>28</v>
      </c>
      <c r="D36" s="67"/>
      <c r="E36" s="71">
        <f t="shared" si="6"/>
        <v>16.72</v>
      </c>
      <c r="F36" s="72">
        <f t="shared" si="7"/>
        <v>1.6</v>
      </c>
      <c r="G36" s="34">
        <f t="shared" si="8"/>
        <v>0.4</v>
      </c>
      <c r="H36" s="71">
        <f t="shared" si="9"/>
        <v>0</v>
      </c>
      <c r="I36" s="72">
        <f t="shared" si="10"/>
        <v>0</v>
      </c>
      <c r="J36" s="34">
        <f t="shared" si="11"/>
        <v>0</v>
      </c>
      <c r="K36" s="71">
        <f t="shared" si="12"/>
        <v>2.6399999999999997</v>
      </c>
      <c r="L36" s="72">
        <f t="shared" si="13"/>
        <v>0.24</v>
      </c>
      <c r="M36" s="34">
        <f t="shared" si="14"/>
        <v>0.12</v>
      </c>
    </row>
    <row r="37" spans="1:13" ht="12.75">
      <c r="A37" s="13" t="s">
        <v>37</v>
      </c>
      <c r="B37" s="4">
        <v>29</v>
      </c>
      <c r="C37" s="1" t="s">
        <v>56</v>
      </c>
      <c r="D37" s="67"/>
      <c r="E37" s="71">
        <f t="shared" si="6"/>
        <v>52.8</v>
      </c>
      <c r="F37" s="72">
        <f t="shared" si="7"/>
        <v>4</v>
      </c>
      <c r="G37" s="34">
        <f t="shared" si="8"/>
        <v>0</v>
      </c>
      <c r="H37" s="71">
        <f t="shared" si="9"/>
        <v>52.8</v>
      </c>
      <c r="I37" s="72">
        <f t="shared" si="10"/>
        <v>4</v>
      </c>
      <c r="J37" s="34">
        <f t="shared" si="11"/>
        <v>0</v>
      </c>
      <c r="K37" s="71">
        <f t="shared" si="12"/>
        <v>52.8</v>
      </c>
      <c r="L37" s="72">
        <f t="shared" si="13"/>
        <v>4</v>
      </c>
      <c r="M37" s="34">
        <f t="shared" si="14"/>
        <v>0</v>
      </c>
    </row>
    <row r="38" spans="1:13" ht="12.75">
      <c r="A38" s="13"/>
      <c r="B38" s="4">
        <v>30</v>
      </c>
      <c r="C38" s="1" t="s">
        <v>57</v>
      </c>
      <c r="D38" s="67"/>
      <c r="E38" s="71">
        <f t="shared" si="6"/>
        <v>0.88</v>
      </c>
      <c r="F38" s="72">
        <f t="shared" si="7"/>
        <v>0.4</v>
      </c>
      <c r="G38" s="34">
        <f t="shared" si="8"/>
        <v>24</v>
      </c>
      <c r="H38" s="71">
        <f t="shared" si="9"/>
        <v>0.88</v>
      </c>
      <c r="I38" s="72">
        <f t="shared" si="10"/>
        <v>0.4</v>
      </c>
      <c r="J38" s="34">
        <f t="shared" si="11"/>
        <v>24</v>
      </c>
      <c r="K38" s="71">
        <f t="shared" si="12"/>
        <v>0.88</v>
      </c>
      <c r="L38" s="72">
        <f t="shared" si="13"/>
        <v>0.4</v>
      </c>
      <c r="M38" s="34">
        <f t="shared" si="14"/>
        <v>24</v>
      </c>
    </row>
    <row r="39" spans="1:13" ht="13.5" thickBot="1">
      <c r="A39" s="13"/>
      <c r="B39" s="4">
        <v>31</v>
      </c>
      <c r="C39" s="1" t="s">
        <v>58</v>
      </c>
      <c r="D39" s="68"/>
      <c r="E39" s="69">
        <f aca="true" t="shared" si="15" ref="E39:M39">SUM(E33:E38)</f>
        <v>335.28000000000003</v>
      </c>
      <c r="F39" s="70">
        <f t="shared" si="15"/>
        <v>17.439999999999998</v>
      </c>
      <c r="G39" s="34">
        <f t="shared" si="15"/>
        <v>42.68</v>
      </c>
      <c r="H39" s="69">
        <f t="shared" si="15"/>
        <v>318.56</v>
      </c>
      <c r="I39" s="70">
        <f t="shared" si="15"/>
        <v>15.84</v>
      </c>
      <c r="J39" s="34">
        <f t="shared" si="15"/>
        <v>42.28</v>
      </c>
      <c r="K39" s="69">
        <f t="shared" si="15"/>
        <v>321.2</v>
      </c>
      <c r="L39" s="70">
        <f t="shared" si="15"/>
        <v>16.08</v>
      </c>
      <c r="M39" s="34">
        <f t="shared" si="15"/>
        <v>42.400000000000006</v>
      </c>
    </row>
    <row r="40" spans="1:13" ht="13.5" thickBot="1">
      <c r="A40" s="13"/>
      <c r="B40" s="4">
        <v>32</v>
      </c>
      <c r="C40" s="1" t="s">
        <v>45</v>
      </c>
      <c r="D40" s="6"/>
      <c r="E40" s="75"/>
      <c r="F40" s="32" t="s">
        <v>59</v>
      </c>
      <c r="G40" s="33">
        <f>(G31/G42)</f>
        <v>14.517976732422861</v>
      </c>
      <c r="H40" s="4"/>
      <c r="I40" s="32" t="s">
        <v>59</v>
      </c>
      <c r="J40" s="33">
        <f>(J31/J42)</f>
        <v>16.641202081342254</v>
      </c>
      <c r="K40" s="4"/>
      <c r="L40" s="32" t="s">
        <v>59</v>
      </c>
      <c r="M40" s="33">
        <f>(M31/M42)</f>
        <v>16.31038769490097</v>
      </c>
    </row>
    <row r="41" spans="1:13" ht="13.5" thickBot="1">
      <c r="A41" s="12"/>
      <c r="B41" s="10">
        <v>33</v>
      </c>
      <c r="C41" s="11" t="s">
        <v>60</v>
      </c>
      <c r="D41" s="15"/>
      <c r="E41" s="60"/>
      <c r="F41" s="61"/>
      <c r="G41" s="76"/>
      <c r="H41" s="60"/>
      <c r="I41" s="61"/>
      <c r="J41" s="62"/>
      <c r="K41" s="60"/>
      <c r="L41" s="61"/>
      <c r="M41" s="62"/>
    </row>
    <row r="42" spans="1:13" ht="13.5" thickBot="1">
      <c r="A42" s="14"/>
      <c r="B42" s="7">
        <v>34</v>
      </c>
      <c r="C42" s="8"/>
      <c r="D42" s="9"/>
      <c r="E42" s="27"/>
      <c r="F42" s="28"/>
      <c r="G42" s="77">
        <f>SUM(E39:G39)</f>
        <v>395.40000000000003</v>
      </c>
      <c r="H42" s="27"/>
      <c r="I42" s="28"/>
      <c r="J42" s="77">
        <f>SUM(H39:J39)</f>
        <v>376.67999999999995</v>
      </c>
      <c r="K42" s="27"/>
      <c r="L42" s="28"/>
      <c r="M42" s="77">
        <f>SUM(K39:M39)</f>
        <v>379.67999999999995</v>
      </c>
    </row>
    <row r="43" spans="3:4" ht="12.75">
      <c r="C43" s="81" t="s">
        <v>66</v>
      </c>
      <c r="D43" t="s">
        <v>61</v>
      </c>
    </row>
    <row r="44" spans="3:13" ht="12.75">
      <c r="C44" s="1" t="s">
        <v>49</v>
      </c>
      <c r="D44" s="34"/>
      <c r="E44" s="78" t="s">
        <v>50</v>
      </c>
      <c r="F44" s="79" t="s">
        <v>62</v>
      </c>
      <c r="G44" s="80" t="s">
        <v>52</v>
      </c>
      <c r="H44" s="78" t="s">
        <v>50</v>
      </c>
      <c r="I44" s="79" t="s">
        <v>62</v>
      </c>
      <c r="J44" s="80" t="s">
        <v>52</v>
      </c>
      <c r="K44" s="78" t="s">
        <v>50</v>
      </c>
      <c r="L44" s="79" t="s">
        <v>62</v>
      </c>
      <c r="M44" s="80" t="s">
        <v>52</v>
      </c>
    </row>
    <row r="45" spans="3:13" ht="12.75">
      <c r="C45" s="1" t="s">
        <v>53</v>
      </c>
      <c r="D45" s="37"/>
      <c r="E45" s="38">
        <v>260</v>
      </c>
      <c r="F45" s="39">
        <v>100</v>
      </c>
      <c r="G45" s="82">
        <v>400</v>
      </c>
      <c r="H45" s="38">
        <v>260</v>
      </c>
      <c r="I45" s="39">
        <v>100</v>
      </c>
      <c r="J45" s="82">
        <v>400</v>
      </c>
      <c r="K45" s="38">
        <v>260</v>
      </c>
      <c r="L45" s="39">
        <v>100</v>
      </c>
      <c r="M45" s="82">
        <v>400</v>
      </c>
    </row>
    <row r="46" spans="3:13" ht="12.75">
      <c r="C46" s="1" t="s">
        <v>54</v>
      </c>
      <c r="D46" s="37"/>
      <c r="E46" s="38">
        <v>35</v>
      </c>
      <c r="F46" s="39">
        <v>40</v>
      </c>
      <c r="G46" s="82">
        <v>50</v>
      </c>
      <c r="H46" s="38">
        <v>35</v>
      </c>
      <c r="I46" s="39">
        <v>40</v>
      </c>
      <c r="J46" s="82">
        <v>50</v>
      </c>
      <c r="K46" s="38">
        <v>35</v>
      </c>
      <c r="L46" s="39">
        <v>40</v>
      </c>
      <c r="M46" s="82">
        <v>50</v>
      </c>
    </row>
    <row r="47" spans="3:13" ht="12.75">
      <c r="C47" s="1" t="s">
        <v>55</v>
      </c>
      <c r="D47" s="37"/>
      <c r="E47" s="38">
        <v>6</v>
      </c>
      <c r="F47" s="39">
        <v>3</v>
      </c>
      <c r="G47" s="82">
        <v>7</v>
      </c>
      <c r="H47" s="38">
        <v>6</v>
      </c>
      <c r="I47" s="39">
        <v>3</v>
      </c>
      <c r="J47" s="82">
        <v>7</v>
      </c>
      <c r="K47" s="38">
        <v>6</v>
      </c>
      <c r="L47" s="39">
        <v>3</v>
      </c>
      <c r="M47" s="82">
        <v>7</v>
      </c>
    </row>
    <row r="48" spans="3:13" ht="12.75">
      <c r="C48" s="1" t="s">
        <v>28</v>
      </c>
      <c r="D48" s="37"/>
      <c r="E48" s="38">
        <v>19</v>
      </c>
      <c r="F48" s="39">
        <v>20</v>
      </c>
      <c r="G48" s="82">
        <v>10</v>
      </c>
      <c r="H48" s="38">
        <v>0</v>
      </c>
      <c r="I48" s="39">
        <v>0</v>
      </c>
      <c r="J48" s="82">
        <v>0</v>
      </c>
      <c r="K48" s="38">
        <v>3</v>
      </c>
      <c r="L48" s="39">
        <v>3</v>
      </c>
      <c r="M48" s="82">
        <v>3</v>
      </c>
    </row>
    <row r="49" spans="3:13" ht="12.75">
      <c r="C49" s="1" t="s">
        <v>56</v>
      </c>
      <c r="D49" s="37"/>
      <c r="E49" s="38">
        <v>60</v>
      </c>
      <c r="F49" s="39">
        <v>50</v>
      </c>
      <c r="G49" s="82">
        <v>0</v>
      </c>
      <c r="H49" s="38">
        <v>60</v>
      </c>
      <c r="I49" s="39">
        <v>50</v>
      </c>
      <c r="J49" s="82">
        <v>0</v>
      </c>
      <c r="K49" s="38">
        <v>60</v>
      </c>
      <c r="L49" s="39">
        <v>50</v>
      </c>
      <c r="M49" s="82">
        <v>0</v>
      </c>
    </row>
    <row r="50" spans="3:13" ht="12.75">
      <c r="C50" s="1" t="s">
        <v>57</v>
      </c>
      <c r="D50" s="37"/>
      <c r="E50" s="38">
        <v>1</v>
      </c>
      <c r="F50" s="39">
        <v>5</v>
      </c>
      <c r="G50" s="82">
        <v>600</v>
      </c>
      <c r="H50" s="38">
        <v>1</v>
      </c>
      <c r="I50" s="39">
        <v>5</v>
      </c>
      <c r="J50" s="82">
        <v>600</v>
      </c>
      <c r="K50" s="38">
        <v>1</v>
      </c>
      <c r="L50" s="39">
        <v>5</v>
      </c>
      <c r="M50" s="82">
        <v>600</v>
      </c>
    </row>
    <row r="51" spans="3:13" ht="12.75">
      <c r="C51" s="1" t="s">
        <v>58</v>
      </c>
      <c r="D51" s="40"/>
      <c r="E51" s="41">
        <f aca="true" t="shared" si="16" ref="E51:M51">SUM(E45:E50)</f>
        <v>381</v>
      </c>
      <c r="F51" s="42">
        <f t="shared" si="16"/>
        <v>218</v>
      </c>
      <c r="G51" s="34">
        <f t="shared" si="16"/>
        <v>1067</v>
      </c>
      <c r="H51" s="41">
        <f t="shared" si="16"/>
        <v>362</v>
      </c>
      <c r="I51" s="42">
        <f t="shared" si="16"/>
        <v>198</v>
      </c>
      <c r="J51" s="34">
        <f t="shared" si="16"/>
        <v>1057</v>
      </c>
      <c r="K51" s="41">
        <f t="shared" si="16"/>
        <v>365</v>
      </c>
      <c r="L51" s="42">
        <f t="shared" si="16"/>
        <v>201</v>
      </c>
      <c r="M51" s="34">
        <f t="shared" si="16"/>
        <v>1060</v>
      </c>
    </row>
  </sheetData>
  <printOptions/>
  <pageMargins left="0.2755905511811024" right="0.2755905511811024" top="0.984251968503937" bottom="0.984251968503937" header="0.5118110236220472" footer="0.5118110236220472"/>
  <pageSetup fitToHeight="1" fitToWidth="1" horizontalDpi="300" verticalDpi="300" orientation="portrait" paperSize="9" scale="93" r:id="rId1"/>
  <headerFooter alignWithMargins="0">
    <oddFooter>&amp;L&amp;"Arial,Standard"&amp;8HuberG, WBI-Freiburg&amp;C&amp;"Arial,Standard"&amp;8 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HuberG</dc:creator>
  <cp:keywords/>
  <dc:description/>
  <cp:lastModifiedBy>StukL</cp:lastModifiedBy>
  <cp:lastPrinted>2003-08-20T08:11:07Z</cp:lastPrinted>
  <dcterms:created xsi:type="dcterms:W3CDTF">2000-06-27T11:20:51Z</dcterms:created>
  <dcterms:modified xsi:type="dcterms:W3CDTF">2004-05-25T14:30:03Z</dcterms:modified>
  <cp:category/>
  <cp:version/>
  <cp:contentType/>
  <cp:contentStatus/>
</cp:coreProperties>
</file>